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chael13-my.sharepoint.com/personal/jake_pchael13_com/Documents/website 10-23-25/assets/files/"/>
    </mc:Choice>
  </mc:AlternateContent>
  <xr:revisionPtr revIDLastSave="2" documentId="8_{B58E3EBF-74DF-46FB-BB0C-E804562CC73E}" xr6:coauthVersionLast="47" xr6:coauthVersionMax="47" xr10:uidLastSave="{552602D5-3D37-40FA-8055-180656D64749}"/>
  <bookViews>
    <workbookView xWindow="-120" yWindow="-120" windowWidth="29040" windowHeight="15720" xr2:uid="{34A249B9-A151-45C6-B1ED-0D29CA878B4C}"/>
  </bookViews>
  <sheets>
    <sheet name="2. Plan Calc" sheetId="1" r:id="rId1"/>
  </sheets>
  <definedNames>
    <definedName name="_xlnm.Print_Area" localSheetId="0">'2. Plan Calc'!$A$3:$H$36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2" i="1"/>
  <c r="B30" i="1"/>
  <c r="B26" i="1"/>
  <c r="D25" i="1"/>
  <c r="D24" i="1"/>
  <c r="E24" i="1"/>
  <c r="F24" i="1" s="1"/>
  <c r="D22" i="1"/>
  <c r="E22" i="1" s="1"/>
  <c r="D21" i="1"/>
  <c r="F18" i="1"/>
  <c r="C18" i="1" s="1"/>
  <c r="G18" i="1" s="1"/>
  <c r="F17" i="1"/>
  <c r="C17" i="1" s="1"/>
  <c r="G17" i="1" s="1"/>
  <c r="F16" i="1"/>
  <c r="C16" i="1" s="1"/>
  <c r="G16" i="1" s="1"/>
  <c r="F15" i="1"/>
  <c r="C15" i="1" s="1"/>
  <c r="F12" i="1"/>
  <c r="C12" i="1" s="1"/>
  <c r="G12" i="1" s="1"/>
  <c r="F11" i="1"/>
  <c r="C11" i="1" s="1"/>
  <c r="G11" i="1" s="1"/>
  <c r="F10" i="1"/>
  <c r="C10" i="1" s="1"/>
  <c r="G10" i="1" s="1"/>
  <c r="F9" i="1"/>
  <c r="C9" i="1"/>
  <c r="G9" i="1" s="1"/>
  <c r="F8" i="1"/>
  <c r="C8" i="1" s="1"/>
  <c r="G8" i="1" s="1"/>
  <c r="F7" i="1"/>
  <c r="C7" i="1" s="1"/>
  <c r="G7" i="1" s="1"/>
  <c r="C6" i="1"/>
  <c r="G6" i="1" s="1"/>
  <c r="E25" i="1" l="1"/>
  <c r="F25" i="1" s="1"/>
  <c r="F22" i="1"/>
  <c r="B33" i="1"/>
  <c r="B35" i="1" s="1"/>
  <c r="G15" i="1"/>
  <c r="C19" i="1"/>
  <c r="G24" i="1"/>
  <c r="C13" i="1"/>
  <c r="E21" i="1"/>
  <c r="F21" i="1" s="1"/>
  <c r="G25" i="1" l="1"/>
  <c r="H6" i="1" s="1"/>
  <c r="H7" i="1" s="1"/>
  <c r="H8" i="1" s="1"/>
  <c r="H9" i="1" s="1"/>
  <c r="H10" i="1" s="1"/>
  <c r="H11" i="1" s="1"/>
  <c r="H12" i="1" s="1"/>
  <c r="H15" i="1" s="1"/>
  <c r="H16" i="1" s="1"/>
  <c r="H17" i="1" s="1"/>
  <c r="H18" i="1" s="1"/>
  <c r="G21" i="1" s="1"/>
  <c r="G19" i="1"/>
  <c r="G22" i="1" l="1"/>
  <c r="D32" i="1"/>
  <c r="D28" i="1"/>
  <c r="D29" i="1"/>
</calcChain>
</file>

<file path=xl/sharedStrings.xml><?xml version="1.0" encoding="utf-8"?>
<sst xmlns="http://schemas.openxmlformats.org/spreadsheetml/2006/main" count="57" uniqueCount="50">
  <si>
    <t>Report Date:</t>
  </si>
  <si>
    <t>Case No.</t>
  </si>
  <si>
    <t>Future Payment on
Secured Claims</t>
  </si>
  <si>
    <t xml:space="preserve">     Creditor/Property</t>
  </si>
  <si>
    <t>Monthly Pay</t>
  </si>
  <si>
    <t>Balance</t>
  </si>
  <si>
    <t>Interest</t>
  </si>
  <si>
    <t>Remaining Months</t>
  </si>
  <si>
    <t>Total Pay</t>
  </si>
  <si>
    <t>Remaning Funds</t>
  </si>
  <si>
    <t>Mortgage</t>
  </si>
  <si>
    <t>Vehicle 1</t>
  </si>
  <si>
    <t>Vehicle 2</t>
  </si>
  <si>
    <t>Other 1</t>
  </si>
  <si>
    <t>Other 2</t>
  </si>
  <si>
    <t>Other 3</t>
  </si>
  <si>
    <t>Other 4</t>
  </si>
  <si>
    <t>Total</t>
  </si>
  <si>
    <t>Cure Payments for
Secured Claims</t>
  </si>
  <si>
    <t xml:space="preserve">     a.</t>
  </si>
  <si>
    <t xml:space="preserve">     b.</t>
  </si>
  <si>
    <t xml:space="preserve">     c.</t>
  </si>
  <si>
    <t xml:space="preserve">     d.</t>
  </si>
  <si>
    <t>Grand Total:</t>
  </si>
  <si>
    <t>interest</t>
  </si>
  <si>
    <t>remaining months</t>
  </si>
  <si>
    <t>monthly pay</t>
  </si>
  <si>
    <t>total pay</t>
  </si>
  <si>
    <t>remaining funds</t>
  </si>
  <si>
    <t xml:space="preserve">Priority Total     </t>
  </si>
  <si>
    <t>Unsecured</t>
  </si>
  <si>
    <t>Administrative Fees</t>
  </si>
  <si>
    <t># of Claims + 3</t>
  </si>
  <si>
    <t>Trustee Fees</t>
  </si>
  <si>
    <t>total to receive</t>
  </si>
  <si>
    <t>IS THE PERCENTAGE OF UNSECURED THAT WILL BE PAID</t>
  </si>
  <si>
    <t>total received</t>
  </si>
  <si>
    <t>TOTAL UNSECURED PAID PER PLAN</t>
  </si>
  <si>
    <t>remaining</t>
  </si>
  <si>
    <t>&lt;EDIT ME!&gt;</t>
  </si>
  <si>
    <t>PROPOSED TO PAY TO UNSECUREDS</t>
  </si>
  <si>
    <t>fee</t>
  </si>
  <si>
    <t>plan payments</t>
  </si>
  <si>
    <t>WILL BE NEEDED TO FUND THE PLAN</t>
  </si>
  <si>
    <t>available for mortgage</t>
  </si>
  <si>
    <t xml:space="preserve"> </t>
  </si>
  <si>
    <t>net after fee</t>
  </si>
  <si>
    <t>By:</t>
  </si>
  <si>
    <t>Plan Calc</t>
  </si>
  <si>
    <t xml:space="preserve">Only fill in colored cells. White cells are calculated fields.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</si>
</sst>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91E5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1499984740745262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1" fillId="3" borderId="3" xfId="0" applyFont="1" applyFill="1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44" fontId="0" fillId="0" borderId="3" xfId="0" applyNumberFormat="1" applyBorder="1"/>
    <xf numFmtId="44" fontId="0" fillId="3" borderId="3" xfId="0" applyNumberFormat="1" applyFill="1" applyBorder="1"/>
    <xf numFmtId="10" fontId="0" fillId="3" borderId="3" xfId="0" applyNumberFormat="1" applyFill="1" applyBorder="1"/>
    <xf numFmtId="1" fontId="0" fillId="3" borderId="3" xfId="0" applyNumberFormat="1" applyFill="1" applyBorder="1"/>
    <xf numFmtId="0" fontId="1" fillId="4" borderId="3" xfId="0" applyFont="1" applyFill="1" applyBorder="1"/>
    <xf numFmtId="44" fontId="0" fillId="4" borderId="3" xfId="0" applyNumberFormat="1" applyFill="1" applyBorder="1"/>
    <xf numFmtId="10" fontId="0" fillId="4" borderId="3" xfId="0" applyNumberFormat="1" applyFill="1" applyBorder="1"/>
    <xf numFmtId="1" fontId="0" fillId="0" borderId="3" xfId="0" applyNumberFormat="1" applyBorder="1"/>
    <xf numFmtId="49" fontId="1" fillId="4" borderId="3" xfId="0" applyNumberFormat="1" applyFont="1" applyFill="1" applyBorder="1"/>
    <xf numFmtId="49" fontId="0" fillId="3" borderId="3" xfId="0" applyNumberFormat="1" applyFill="1" applyBorder="1"/>
    <xf numFmtId="49" fontId="0" fillId="4" borderId="3" xfId="0" applyNumberFormat="1" applyFill="1" applyBorder="1"/>
    <xf numFmtId="44" fontId="2" fillId="0" borderId="3" xfId="0" applyNumberFormat="1" applyFont="1" applyBorder="1"/>
    <xf numFmtId="4" fontId="0" fillId="0" borderId="3" xfId="0" applyNumberFormat="1" applyBorder="1"/>
    <xf numFmtId="43" fontId="0" fillId="0" borderId="3" xfId="0" applyNumberFormat="1" applyBorder="1"/>
    <xf numFmtId="49" fontId="1" fillId="3" borderId="3" xfId="0" applyNumberFormat="1" applyFont="1" applyFill="1" applyBorder="1"/>
    <xf numFmtId="164" fontId="0" fillId="3" borderId="3" xfId="0" applyNumberFormat="1" applyFill="1" applyBorder="1"/>
    <xf numFmtId="164" fontId="0" fillId="4" borderId="3" xfId="0" applyNumberFormat="1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0" fontId="0" fillId="0" borderId="3" xfId="1" applyNumberFormat="1" applyFont="1" applyBorder="1"/>
    <xf numFmtId="1" fontId="1" fillId="0" borderId="3" xfId="0" applyNumberFormat="1" applyFont="1" applyBorder="1"/>
    <xf numFmtId="44" fontId="0" fillId="0" borderId="3" xfId="2" applyFont="1" applyBorder="1"/>
    <xf numFmtId="44" fontId="1" fillId="5" borderId="3" xfId="2" applyFont="1" applyFill="1" applyBorder="1"/>
    <xf numFmtId="10" fontId="0" fillId="0" borderId="3" xfId="0" applyNumberFormat="1" applyBorder="1"/>
    <xf numFmtId="37" fontId="0" fillId="5" borderId="3" xfId="0" applyNumberFormat="1" applyFill="1" applyBorder="1"/>
    <xf numFmtId="0" fontId="0" fillId="0" borderId="4" xfId="0" applyBorder="1"/>
    <xf numFmtId="10" fontId="0" fillId="0" borderId="1" xfId="0" applyNumberFormat="1" applyBorder="1"/>
    <xf numFmtId="44" fontId="2" fillId="6" borderId="0" xfId="4" applyFont="1" applyFill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8" fontId="0" fillId="0" borderId="6" xfId="0" applyNumberFormat="1" applyBorder="1"/>
    <xf numFmtId="10" fontId="0" fillId="0" borderId="6" xfId="0" applyNumberFormat="1" applyBorder="1"/>
    <xf numFmtId="14" fontId="2" fillId="2" borderId="7" xfId="0" applyNumberFormat="1" applyFont="1" applyFill="1" applyBorder="1" applyAlignment="1">
      <alignment horizontal="right"/>
    </xf>
    <xf numFmtId="14" fontId="2" fillId="3" borderId="8" xfId="0" applyNumberFormat="1" applyFont="1" applyFill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3" borderId="10" xfId="0" applyFont="1" applyFill="1" applyBorder="1"/>
    <xf numFmtId="0" fontId="0" fillId="0" borderId="11" xfId="0" applyBorder="1"/>
    <xf numFmtId="0" fontId="2" fillId="0" borderId="12" xfId="0" applyFont="1" applyBorder="1" applyAlignment="1">
      <alignment horizontal="center" wrapText="1"/>
    </xf>
    <xf numFmtId="0" fontId="0" fillId="0" borderId="13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3" borderId="12" xfId="0" applyFont="1" applyFill="1" applyBorder="1" applyAlignment="1">
      <alignment horizontal="right"/>
    </xf>
    <xf numFmtId="44" fontId="0" fillId="0" borderId="13" xfId="0" applyNumberFormat="1" applyBorder="1"/>
    <xf numFmtId="0" fontId="1" fillId="4" borderId="12" xfId="0" applyFont="1" applyFill="1" applyBorder="1" applyAlignment="1">
      <alignment horizontal="right"/>
    </xf>
    <xf numFmtId="49" fontId="1" fillId="4" borderId="12" xfId="0" applyNumberFormat="1" applyFont="1" applyFill="1" applyBorder="1" applyAlignment="1">
      <alignment horizontal="right"/>
    </xf>
    <xf numFmtId="49" fontId="1" fillId="3" borderId="12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2" fillId="0" borderId="12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6" borderId="16" xfId="0" applyFill="1" applyBorder="1" applyAlignment="1">
      <alignment horizontal="center"/>
    </xf>
    <xf numFmtId="44" fontId="0" fillId="6" borderId="0" xfId="0" applyNumberFormat="1" applyFill="1"/>
    <xf numFmtId="0" fontId="1" fillId="6" borderId="0" xfId="0" applyFont="1" applyFill="1"/>
    <xf numFmtId="0" fontId="0" fillId="6" borderId="0" xfId="0" applyFill="1"/>
    <xf numFmtId="0" fontId="0" fillId="6" borderId="17" xfId="0" applyFill="1" applyBorder="1"/>
    <xf numFmtId="0" fontId="1" fillId="6" borderId="0" xfId="3" applyFill="1"/>
    <xf numFmtId="0" fontId="2" fillId="6" borderId="0" xfId="0" applyFont="1" applyFill="1" applyAlignment="1">
      <alignment horizontal="right"/>
    </xf>
    <xf numFmtId="10" fontId="0" fillId="6" borderId="0" xfId="0" applyNumberFormat="1" applyFill="1"/>
    <xf numFmtId="4" fontId="0" fillId="6" borderId="16" xfId="0" applyNumberFormat="1" applyFill="1" applyBorder="1" applyAlignment="1">
      <alignment horizontal="center"/>
    </xf>
    <xf numFmtId="0" fontId="0" fillId="0" borderId="18" xfId="0" applyBorder="1"/>
    <xf numFmtId="49" fontId="2" fillId="8" borderId="19" xfId="0" applyNumberFormat="1" applyFont="1" applyFill="1" applyBorder="1" applyAlignment="1">
      <alignment horizontal="right"/>
    </xf>
    <xf numFmtId="49" fontId="2" fillId="8" borderId="20" xfId="0" applyNumberFormat="1" applyFont="1" applyFill="1" applyBorder="1" applyAlignment="1">
      <alignment horizontal="left"/>
    </xf>
    <xf numFmtId="0" fontId="0" fillId="0" borderId="21" xfId="0" applyBorder="1"/>
    <xf numFmtId="0" fontId="4" fillId="0" borderId="2" xfId="0" applyFont="1" applyBorder="1"/>
    <xf numFmtId="0" fontId="4" fillId="0" borderId="3" xfId="0" applyFont="1" applyBorder="1"/>
    <xf numFmtId="10" fontId="0" fillId="9" borderId="0" xfId="0" applyNumberFormat="1" applyFill="1" applyAlignment="1">
      <alignment horizontal="right"/>
    </xf>
    <xf numFmtId="44" fontId="1" fillId="9" borderId="0" xfId="0" applyNumberFormat="1" applyFont="1" applyFill="1"/>
    <xf numFmtId="44" fontId="0" fillId="9" borderId="0" xfId="0" applyNumberFormat="1" applyFill="1"/>
    <xf numFmtId="44" fontId="0" fillId="9" borderId="0" xfId="0" applyNumberFormat="1" applyFill="1" applyAlignment="1">
      <alignment horizontal="right"/>
    </xf>
    <xf numFmtId="0" fontId="0" fillId="9" borderId="0" xfId="0" applyFill="1"/>
    <xf numFmtId="44" fontId="0" fillId="9" borderId="3" xfId="0" applyNumberFormat="1" applyFill="1" applyBorder="1"/>
    <xf numFmtId="10" fontId="2" fillId="7" borderId="0" xfId="0" applyNumberFormat="1" applyFont="1" applyFill="1" applyAlignment="1">
      <alignment horizontal="left" vertical="top" wrapText="1"/>
    </xf>
    <xf numFmtId="10" fontId="2" fillId="7" borderId="17" xfId="0" applyNumberFormat="1" applyFont="1" applyFill="1" applyBorder="1" applyAlignment="1">
      <alignment horizontal="left" vertical="top" wrapText="1"/>
    </xf>
    <xf numFmtId="10" fontId="2" fillId="7" borderId="20" xfId="0" applyNumberFormat="1" applyFont="1" applyFill="1" applyBorder="1" applyAlignment="1">
      <alignment horizontal="left" vertical="top" wrapText="1"/>
    </xf>
    <xf numFmtId="10" fontId="2" fillId="7" borderId="22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20" xfId="0" applyFont="1" applyBorder="1" applyAlignment="1">
      <alignment horizontal="center"/>
    </xf>
  </cellXfs>
  <cellStyles count="5">
    <cellStyle name="Currency 2" xfId="2" xr:uid="{F6279FB9-299B-4B5A-81CD-7342CB8BFFBD}"/>
    <cellStyle name="Currency 3" xfId="4" xr:uid="{9AF5527A-8A67-483F-9469-215E94AF6E81}"/>
    <cellStyle name="Normal" xfId="0" builtinId="0"/>
    <cellStyle name="Normal 2" xfId="3" xr:uid="{C27B47C4-B7D3-464A-B7FA-FE03D5715572}"/>
    <cellStyle name="Percent 2" xfId="1" xr:uid="{A6572CAF-CC71-4E74-9D59-D34636E854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35AF-74AF-4C69-A9FA-540EAC1BBF12}">
  <sheetPr codeName="Sheet5"/>
  <dimension ref="A1:I37"/>
  <sheetViews>
    <sheetView tabSelected="1" zoomScale="90" zoomScaleNormal="90" workbookViewId="0">
      <selection activeCell="B3" sqref="B3"/>
    </sheetView>
  </sheetViews>
  <sheetFormatPr defaultColWidth="9.140625" defaultRowHeight="12.75" x14ac:dyDescent="0.2"/>
  <cols>
    <col min="1" max="1" width="19.140625" style="5" bestFit="1" customWidth="1"/>
    <col min="2" max="2" width="27.7109375" style="5" customWidth="1"/>
    <col min="3" max="3" width="14" style="5" customWidth="1"/>
    <col min="4" max="4" width="13.85546875" style="5" customWidth="1"/>
    <col min="5" max="5" width="12" style="5" customWidth="1"/>
    <col min="6" max="6" width="17.7109375" style="5" bestFit="1" customWidth="1"/>
    <col min="7" max="7" width="15.5703125" style="5" bestFit="1" customWidth="1"/>
    <col min="8" max="8" width="17.140625" style="5" customWidth="1"/>
    <col min="9" max="16384" width="9.140625" style="5"/>
  </cols>
  <sheetData>
    <row r="1" spans="1:9" ht="20.25" x14ac:dyDescent="0.3">
      <c r="A1" s="88" t="s">
        <v>48</v>
      </c>
      <c r="B1" s="88"/>
      <c r="C1" s="88"/>
      <c r="D1" s="88"/>
      <c r="E1" s="88"/>
      <c r="F1" s="88"/>
      <c r="G1" s="88"/>
      <c r="H1" s="88"/>
      <c r="I1" s="2"/>
    </row>
    <row r="2" spans="1:9" s="77" customFormat="1" ht="15" thickBot="1" x14ac:dyDescent="0.25">
      <c r="A2" s="89" t="s">
        <v>49</v>
      </c>
      <c r="B2" s="89"/>
      <c r="C2" s="89"/>
      <c r="D2" s="89"/>
      <c r="E2" s="89"/>
      <c r="F2" s="89"/>
      <c r="G2" s="89"/>
      <c r="H2" s="89"/>
      <c r="I2" s="76"/>
    </row>
    <row r="3" spans="1:9" x14ac:dyDescent="0.2">
      <c r="A3" s="40" t="s">
        <v>0</v>
      </c>
      <c r="B3" s="41"/>
      <c r="C3" s="42"/>
      <c r="D3" s="42"/>
      <c r="E3" s="43"/>
      <c r="F3" s="44" t="s">
        <v>1</v>
      </c>
      <c r="G3" s="45"/>
      <c r="H3" s="46"/>
      <c r="I3" s="2"/>
    </row>
    <row r="4" spans="1:9" ht="27" customHeight="1" x14ac:dyDescent="0.2">
      <c r="A4" s="47" t="s">
        <v>2</v>
      </c>
      <c r="H4" s="48"/>
      <c r="I4" s="2"/>
    </row>
    <row r="5" spans="1:9" x14ac:dyDescent="0.2">
      <c r="A5" s="49"/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50" t="s">
        <v>9</v>
      </c>
      <c r="I5" s="2"/>
    </row>
    <row r="6" spans="1:9" x14ac:dyDescent="0.2">
      <c r="A6" s="51" t="s">
        <v>10</v>
      </c>
      <c r="B6" s="4"/>
      <c r="C6" s="7">
        <f t="shared" ref="C6:C12" si="0">IF(PMT(E6/12,IF(F6=0,60,F6),D6*-1,1)&lt;0,0,PMT(E6/12,IF(F6=0,60,F6),D6*-1,1))</f>
        <v>0</v>
      </c>
      <c r="D6" s="8">
        <v>0</v>
      </c>
      <c r="E6" s="9">
        <v>0</v>
      </c>
      <c r="F6" s="10">
        <v>60</v>
      </c>
      <c r="G6" s="7">
        <f t="shared" ref="G6:G12" si="1">C6*F6</f>
        <v>0</v>
      </c>
      <c r="H6" s="52">
        <f>G25-G6</f>
        <v>0</v>
      </c>
      <c r="I6" s="2"/>
    </row>
    <row r="7" spans="1:9" x14ac:dyDescent="0.2">
      <c r="A7" s="53" t="s">
        <v>11</v>
      </c>
      <c r="B7" s="11"/>
      <c r="C7" s="7">
        <f t="shared" si="0"/>
        <v>0</v>
      </c>
      <c r="D7" s="12">
        <v>0</v>
      </c>
      <c r="E7" s="13">
        <v>0</v>
      </c>
      <c r="F7" s="14">
        <f>F6</f>
        <v>60</v>
      </c>
      <c r="G7" s="7">
        <f t="shared" si="1"/>
        <v>0</v>
      </c>
      <c r="H7" s="52">
        <f>H6-G7</f>
        <v>0</v>
      </c>
      <c r="I7" s="2"/>
    </row>
    <row r="8" spans="1:9" x14ac:dyDescent="0.2">
      <c r="A8" s="51" t="s">
        <v>12</v>
      </c>
      <c r="B8" s="4"/>
      <c r="C8" s="7">
        <f t="shared" si="0"/>
        <v>0</v>
      </c>
      <c r="D8" s="8">
        <v>0</v>
      </c>
      <c r="E8" s="9">
        <v>0</v>
      </c>
      <c r="F8" s="14">
        <f>F6</f>
        <v>60</v>
      </c>
      <c r="G8" s="7">
        <f t="shared" si="1"/>
        <v>0</v>
      </c>
      <c r="H8" s="52">
        <f>H7-G8</f>
        <v>0</v>
      </c>
      <c r="I8" s="2"/>
    </row>
    <row r="9" spans="1:9" x14ac:dyDescent="0.2">
      <c r="A9" s="54" t="s">
        <v>13</v>
      </c>
      <c r="B9" s="15"/>
      <c r="C9" s="7">
        <f t="shared" si="0"/>
        <v>0</v>
      </c>
      <c r="D9" s="12">
        <v>0</v>
      </c>
      <c r="E9" s="13">
        <v>0</v>
      </c>
      <c r="F9" s="14">
        <f>F6</f>
        <v>60</v>
      </c>
      <c r="G9" s="7">
        <f t="shared" si="1"/>
        <v>0</v>
      </c>
      <c r="H9" s="52">
        <f>+H8-G9</f>
        <v>0</v>
      </c>
      <c r="I9" s="2"/>
    </row>
    <row r="10" spans="1:9" x14ac:dyDescent="0.2">
      <c r="A10" s="55" t="s">
        <v>14</v>
      </c>
      <c r="B10" s="16"/>
      <c r="C10" s="7">
        <f t="shared" si="0"/>
        <v>0</v>
      </c>
      <c r="D10" s="8">
        <v>0</v>
      </c>
      <c r="E10" s="9">
        <v>0</v>
      </c>
      <c r="F10" s="14">
        <f>F6</f>
        <v>60</v>
      </c>
      <c r="G10" s="7">
        <f t="shared" si="1"/>
        <v>0</v>
      </c>
      <c r="H10" s="52">
        <f>+H9-G10</f>
        <v>0</v>
      </c>
      <c r="I10" s="2"/>
    </row>
    <row r="11" spans="1:9" x14ac:dyDescent="0.2">
      <c r="A11" s="54" t="s">
        <v>15</v>
      </c>
      <c r="B11" s="17"/>
      <c r="C11" s="7">
        <f t="shared" si="0"/>
        <v>0</v>
      </c>
      <c r="D11" s="12">
        <v>0</v>
      </c>
      <c r="E11" s="13">
        <v>0</v>
      </c>
      <c r="F11" s="14">
        <f>F6</f>
        <v>60</v>
      </c>
      <c r="G11" s="7">
        <f t="shared" si="1"/>
        <v>0</v>
      </c>
      <c r="H11" s="52">
        <f>+H10-G11</f>
        <v>0</v>
      </c>
      <c r="I11" s="2"/>
    </row>
    <row r="12" spans="1:9" x14ac:dyDescent="0.2">
      <c r="A12" s="55" t="s">
        <v>16</v>
      </c>
      <c r="B12" s="16"/>
      <c r="C12" s="7">
        <f t="shared" si="0"/>
        <v>0</v>
      </c>
      <c r="D12" s="8">
        <v>0</v>
      </c>
      <c r="E12" s="9">
        <v>0</v>
      </c>
      <c r="F12" s="14">
        <f>F6</f>
        <v>60</v>
      </c>
      <c r="G12" s="7">
        <f t="shared" si="1"/>
        <v>0</v>
      </c>
      <c r="H12" s="52">
        <f>+H11-G12</f>
        <v>0</v>
      </c>
      <c r="I12" s="2"/>
    </row>
    <row r="13" spans="1:9" x14ac:dyDescent="0.2">
      <c r="A13" s="56" t="s">
        <v>17</v>
      </c>
      <c r="C13" s="18">
        <f>SUM(C6:C12)</f>
        <v>0</v>
      </c>
      <c r="D13" s="19"/>
      <c r="G13" s="20"/>
      <c r="H13" s="48"/>
      <c r="I13" s="2"/>
    </row>
    <row r="14" spans="1:9" ht="25.5" x14ac:dyDescent="0.2">
      <c r="A14" s="47" t="s">
        <v>18</v>
      </c>
      <c r="C14" s="6" t="s">
        <v>4</v>
      </c>
      <c r="D14" s="6" t="s">
        <v>5</v>
      </c>
      <c r="E14" s="6" t="s">
        <v>6</v>
      </c>
      <c r="F14" s="6" t="s">
        <v>7</v>
      </c>
      <c r="H14" s="48"/>
      <c r="I14" s="2"/>
    </row>
    <row r="15" spans="1:9" x14ac:dyDescent="0.2">
      <c r="A15" s="57" t="s">
        <v>19</v>
      </c>
      <c r="B15" s="21"/>
      <c r="C15" s="7">
        <f>IF(PMT(E15/12,IF(F15=0,60,F15),D15*-1,1)&lt;0,0,PMT(E15/12,IF(F15=0,60,F15),D15*-1,1))</f>
        <v>0</v>
      </c>
      <c r="D15" s="8">
        <v>0</v>
      </c>
      <c r="E15" s="22">
        <v>0</v>
      </c>
      <c r="F15" s="14">
        <f>F6</f>
        <v>60</v>
      </c>
      <c r="G15" s="7">
        <f>C15*F15</f>
        <v>0</v>
      </c>
      <c r="H15" s="52">
        <f>+H12-G15</f>
        <v>0</v>
      </c>
      <c r="I15" s="2"/>
    </row>
    <row r="16" spans="1:9" x14ac:dyDescent="0.2">
      <c r="A16" s="57" t="s">
        <v>20</v>
      </c>
      <c r="B16" s="15"/>
      <c r="C16" s="7">
        <f>IF(PMT(E16/12,IF(F16=0,60,F16),D16*-1,1)&lt;0,0,PMT(E16/12,IF(F16=0,60,F16),D16*-1,1))</f>
        <v>0</v>
      </c>
      <c r="D16" s="12">
        <v>0</v>
      </c>
      <c r="E16" s="23">
        <v>0</v>
      </c>
      <c r="F16" s="14">
        <f>F6</f>
        <v>60</v>
      </c>
      <c r="G16" s="7">
        <f>C16*F16</f>
        <v>0</v>
      </c>
      <c r="H16" s="52">
        <f>+H15-G16</f>
        <v>0</v>
      </c>
      <c r="I16" s="2"/>
    </row>
    <row r="17" spans="1:9" x14ac:dyDescent="0.2">
      <c r="A17" s="57" t="s">
        <v>21</v>
      </c>
      <c r="B17" s="16"/>
      <c r="C17" s="7">
        <f>IF(PMT(E17/12,IF(F17=0,60,F17),D17*-1,1)&lt;0,0,PMT(E17/12,IF(F17=0,60,F17),D17*-1,1))</f>
        <v>0</v>
      </c>
      <c r="D17" s="8">
        <v>0</v>
      </c>
      <c r="E17" s="22">
        <v>0</v>
      </c>
      <c r="F17" s="14">
        <f>F6</f>
        <v>60</v>
      </c>
      <c r="G17" s="7">
        <f>C17*F17</f>
        <v>0</v>
      </c>
      <c r="H17" s="52">
        <f>+H16-G17</f>
        <v>0</v>
      </c>
      <c r="I17" s="2"/>
    </row>
    <row r="18" spans="1:9" x14ac:dyDescent="0.2">
      <c r="A18" s="57" t="s">
        <v>22</v>
      </c>
      <c r="B18" s="17"/>
      <c r="C18" s="7">
        <f>IF(PMT(E18/12,IF(F18=0,60,F18),D18*-1,1)&lt;0,0,PMT(E18/12,IF(F18=0,60,F18),D18*-1,1))</f>
        <v>0</v>
      </c>
      <c r="D18" s="12">
        <v>0</v>
      </c>
      <c r="E18" s="23">
        <v>0</v>
      </c>
      <c r="F18" s="14">
        <f>F6</f>
        <v>60</v>
      </c>
      <c r="G18" s="7">
        <f>C18*F18</f>
        <v>0</v>
      </c>
      <c r="H18" s="52">
        <f>+H17-G18</f>
        <v>0</v>
      </c>
      <c r="I18" s="2"/>
    </row>
    <row r="19" spans="1:9" x14ac:dyDescent="0.2">
      <c r="A19" s="56" t="s">
        <v>17</v>
      </c>
      <c r="C19" s="18">
        <f>SUM(C15:C18)</f>
        <v>0</v>
      </c>
      <c r="D19" s="7"/>
      <c r="F19" s="3" t="s">
        <v>23</v>
      </c>
      <c r="G19" s="7">
        <f>SUM(C13+C19+E24+E25)</f>
        <v>0</v>
      </c>
      <c r="H19" s="48"/>
      <c r="I19" s="2"/>
    </row>
    <row r="20" spans="1:9" ht="25.5" x14ac:dyDescent="0.2">
      <c r="A20" s="49"/>
      <c r="C20" s="24" t="s">
        <v>24</v>
      </c>
      <c r="D20" s="25" t="s">
        <v>25</v>
      </c>
      <c r="E20" s="24" t="s">
        <v>26</v>
      </c>
      <c r="F20" s="24" t="s">
        <v>27</v>
      </c>
      <c r="G20" s="24" t="s">
        <v>28</v>
      </c>
      <c r="H20" s="48"/>
      <c r="I20" s="2"/>
    </row>
    <row r="21" spans="1:9" x14ac:dyDescent="0.2">
      <c r="A21" s="56" t="s">
        <v>29</v>
      </c>
      <c r="B21" s="8">
        <v>0</v>
      </c>
      <c r="C21" s="26">
        <v>0</v>
      </c>
      <c r="D21" s="27">
        <f>F6</f>
        <v>60</v>
      </c>
      <c r="E21" s="28">
        <f>B21/D21</f>
        <v>0</v>
      </c>
      <c r="F21" s="28">
        <f>D21*E21</f>
        <v>0</v>
      </c>
      <c r="G21" s="7">
        <f>+H18-F21</f>
        <v>0</v>
      </c>
      <c r="H21" s="48"/>
      <c r="I21" s="2"/>
    </row>
    <row r="22" spans="1:9" x14ac:dyDescent="0.2">
      <c r="A22" s="58" t="s">
        <v>30</v>
      </c>
      <c r="B22" s="29">
        <v>0</v>
      </c>
      <c r="C22" s="26">
        <v>0</v>
      </c>
      <c r="D22" s="14">
        <f>F6</f>
        <v>60</v>
      </c>
      <c r="E22" s="28">
        <f>B22/D22</f>
        <v>0</v>
      </c>
      <c r="F22" s="28">
        <f>D22*E22</f>
        <v>0</v>
      </c>
      <c r="G22" s="83">
        <f>+G21-F22</f>
        <v>0</v>
      </c>
      <c r="H22" s="48"/>
      <c r="I22" s="2"/>
    </row>
    <row r="23" spans="1:9" x14ac:dyDescent="0.2">
      <c r="A23" s="49"/>
      <c r="D23" s="14"/>
      <c r="E23" s="7"/>
      <c r="G23" s="20"/>
      <c r="H23" s="48"/>
      <c r="I23" s="2"/>
    </row>
    <row r="24" spans="1:9" x14ac:dyDescent="0.2">
      <c r="A24" s="59" t="s">
        <v>31</v>
      </c>
      <c r="B24" s="8">
        <v>0</v>
      </c>
      <c r="C24" s="30">
        <v>0</v>
      </c>
      <c r="D24" s="14">
        <f>F6</f>
        <v>60</v>
      </c>
      <c r="E24" s="7">
        <f>B24/D24</f>
        <v>0</v>
      </c>
      <c r="F24" s="7">
        <f>+E24*D24</f>
        <v>0</v>
      </c>
      <c r="G24" s="7">
        <f>+$B$35-F24</f>
        <v>0</v>
      </c>
      <c r="H24" s="48"/>
      <c r="I24" s="2"/>
    </row>
    <row r="25" spans="1:9" x14ac:dyDescent="0.2">
      <c r="A25" s="60" t="s">
        <v>32</v>
      </c>
      <c r="B25" s="31">
        <v>0</v>
      </c>
      <c r="C25" s="30">
        <v>0</v>
      </c>
      <c r="D25" s="14">
        <f>F6</f>
        <v>60</v>
      </c>
      <c r="E25" s="7">
        <f>B26/D25</f>
        <v>0</v>
      </c>
      <c r="F25" s="7">
        <f>+E25*D25</f>
        <v>0</v>
      </c>
      <c r="G25" s="7">
        <f>+G24-F25</f>
        <v>0</v>
      </c>
      <c r="H25" s="48"/>
      <c r="I25" s="2"/>
    </row>
    <row r="26" spans="1:9" x14ac:dyDescent="0.2">
      <c r="A26" s="59" t="s">
        <v>33</v>
      </c>
      <c r="B26" s="7">
        <f>B25*3.5</f>
        <v>0</v>
      </c>
      <c r="H26" s="48"/>
      <c r="I26" s="2"/>
    </row>
    <row r="27" spans="1:9" x14ac:dyDescent="0.2">
      <c r="A27" s="61"/>
      <c r="B27" s="32"/>
      <c r="D27" s="32"/>
      <c r="E27" s="32"/>
      <c r="F27" s="32"/>
      <c r="G27" s="32"/>
      <c r="H27" s="62"/>
      <c r="I27" s="2"/>
    </row>
    <row r="28" spans="1:9" x14ac:dyDescent="0.2">
      <c r="A28" s="63" t="s">
        <v>34</v>
      </c>
      <c r="B28" s="64">
        <v>0</v>
      </c>
      <c r="C28" s="1"/>
      <c r="D28" s="78" t="e">
        <f>G21/F22</f>
        <v>#DIV/0!</v>
      </c>
      <c r="E28" s="65" t="s">
        <v>35</v>
      </c>
      <c r="F28" s="66"/>
      <c r="G28" s="66"/>
      <c r="H28" s="67"/>
      <c r="I28" s="2"/>
    </row>
    <row r="29" spans="1:9" x14ac:dyDescent="0.2">
      <c r="A29" s="63" t="s">
        <v>36</v>
      </c>
      <c r="B29" s="64">
        <v>0</v>
      </c>
      <c r="C29" s="1"/>
      <c r="D29" s="79">
        <f>IF(F22&gt;G21,G21,F22)</f>
        <v>0</v>
      </c>
      <c r="E29" s="68" t="s">
        <v>37</v>
      </c>
      <c r="F29" s="66"/>
      <c r="G29" s="66"/>
      <c r="H29" s="67"/>
      <c r="I29" s="2"/>
    </row>
    <row r="30" spans="1:9" x14ac:dyDescent="0.2">
      <c r="A30" s="63" t="s">
        <v>38</v>
      </c>
      <c r="B30" s="80">
        <f>B28-B29</f>
        <v>0</v>
      </c>
      <c r="C30" s="33"/>
      <c r="D30" s="69" t="s">
        <v>39</v>
      </c>
      <c r="E30" s="34" t="s">
        <v>40</v>
      </c>
      <c r="F30" s="66"/>
      <c r="G30" s="65"/>
      <c r="H30" s="67"/>
      <c r="I30" s="2"/>
    </row>
    <row r="31" spans="1:9" x14ac:dyDescent="0.2">
      <c r="A31" s="63" t="s">
        <v>41</v>
      </c>
      <c r="B31" s="70">
        <v>0.06</v>
      </c>
      <c r="C31" s="33"/>
      <c r="D31" s="82"/>
      <c r="E31" s="66"/>
      <c r="F31" s="66"/>
      <c r="G31" s="66"/>
      <c r="H31" s="67"/>
      <c r="I31" s="2"/>
    </row>
    <row r="32" spans="1:9" x14ac:dyDescent="0.2">
      <c r="A32" s="71" t="s">
        <v>42</v>
      </c>
      <c r="B32" s="80">
        <f>B28/F6</f>
        <v>0</v>
      </c>
      <c r="C32" s="33"/>
      <c r="D32" s="81">
        <f>IF(G21&lt;0,SUM(G6:G12,G15:G19,F21,B26,B24)/F6/0.91,B32)</f>
        <v>0</v>
      </c>
      <c r="E32" s="65" t="s">
        <v>43</v>
      </c>
      <c r="F32" s="66"/>
      <c r="G32" s="66"/>
      <c r="H32" s="67"/>
      <c r="I32" s="2"/>
    </row>
    <row r="33" spans="1:9" x14ac:dyDescent="0.2">
      <c r="A33" s="63" t="s">
        <v>34</v>
      </c>
      <c r="B33" s="80">
        <f>IF(B30&lt;SUM(B32*D21),B30,B30)</f>
        <v>0</v>
      </c>
      <c r="C33" s="2"/>
      <c r="D33" s="35"/>
      <c r="E33" s="35"/>
      <c r="F33" s="35"/>
      <c r="G33" s="35"/>
      <c r="H33" s="72"/>
      <c r="I33" s="2"/>
    </row>
    <row r="34" spans="1:9" x14ac:dyDescent="0.2">
      <c r="A34" s="63" t="s">
        <v>44</v>
      </c>
      <c r="B34" s="80">
        <f>D6</f>
        <v>0</v>
      </c>
      <c r="C34" s="1"/>
      <c r="D34" s="84" t="s">
        <v>45</v>
      </c>
      <c r="E34" s="84"/>
      <c r="F34" s="84"/>
      <c r="G34" s="84"/>
      <c r="H34" s="85"/>
      <c r="I34" s="2"/>
    </row>
    <row r="35" spans="1:9" ht="12.75" customHeight="1" x14ac:dyDescent="0.2">
      <c r="A35" s="63" t="s">
        <v>46</v>
      </c>
      <c r="B35" s="80">
        <f>SUM(SUM(B33)*SUM(1-B31))</f>
        <v>0</v>
      </c>
      <c r="C35" s="1"/>
      <c r="D35" s="84"/>
      <c r="E35" s="84"/>
      <c r="F35" s="84"/>
      <c r="G35" s="84"/>
      <c r="H35" s="85"/>
      <c r="I35" s="2"/>
    </row>
    <row r="36" spans="1:9" ht="13.5" thickBot="1" x14ac:dyDescent="0.25">
      <c r="A36" s="73" t="s">
        <v>47</v>
      </c>
      <c r="B36" s="74"/>
      <c r="C36" s="75"/>
      <c r="D36" s="86"/>
      <c r="E36" s="86"/>
      <c r="F36" s="86"/>
      <c r="G36" s="86"/>
      <c r="H36" s="87"/>
      <c r="I36" s="2"/>
    </row>
    <row r="37" spans="1:9" x14ac:dyDescent="0.2">
      <c r="A37" s="36"/>
      <c r="B37" s="36"/>
      <c r="C37" s="39"/>
      <c r="D37" s="37" t="s">
        <v>45</v>
      </c>
      <c r="E37" s="38"/>
      <c r="F37" s="36"/>
      <c r="G37" s="36"/>
      <c r="H37" s="36"/>
    </row>
  </sheetData>
  <mergeCells count="3">
    <mergeCell ref="D34:H36"/>
    <mergeCell ref="A1:H1"/>
    <mergeCell ref="A2:H2"/>
  </mergeCells>
  <pageMargins left="0.20833333333333334" right="0.16666666666666666" top="1" bottom="1" header="0.5" footer="0.5"/>
  <pageSetup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Plan Calc</vt:lpstr>
      <vt:lpstr>'2. Plan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S</dc:creator>
  <cp:lastModifiedBy>Jake S</cp:lastModifiedBy>
  <dcterms:created xsi:type="dcterms:W3CDTF">2025-10-22T20:23:42Z</dcterms:created>
  <dcterms:modified xsi:type="dcterms:W3CDTF">2025-10-23T12:38:58Z</dcterms:modified>
</cp:coreProperties>
</file>